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jan\Downloads\"/>
    </mc:Choice>
  </mc:AlternateContent>
  <xr:revisionPtr revIDLastSave="0" documentId="8_{FDA61D23-6ADD-4DA4-895A-DB2E62D8F2A3}" xr6:coauthVersionLast="47" xr6:coauthVersionMax="47" xr10:uidLastSave="{00000000-0000-0000-0000-000000000000}"/>
  <bookViews>
    <workbookView xWindow="-110" yWindow="-110" windowWidth="19420" windowHeight="10300" xr2:uid="{ED955AC7-7DCC-4EF9-B046-B02EBC23D1A8}"/>
  </bookViews>
  <sheets>
    <sheet name="BO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G9" i="1"/>
  <c r="G10" i="1"/>
  <c r="G11" i="1"/>
  <c r="G12" i="1"/>
  <c r="H7" i="1"/>
  <c r="J12" i="1" l="1"/>
  <c r="K12" i="1" s="1"/>
  <c r="L12" i="1" s="1"/>
  <c r="I8" i="1"/>
  <c r="J8" i="1" s="1"/>
  <c r="K8" i="1" s="1"/>
  <c r="L8" i="1" s="1"/>
  <c r="I10" i="1"/>
  <c r="J10" i="1" s="1"/>
  <c r="K10" i="1" s="1"/>
  <c r="L10" i="1" s="1"/>
  <c r="J7" i="1"/>
  <c r="K7" i="1" s="1"/>
  <c r="L7" i="1" s="1"/>
  <c r="I11" i="1"/>
  <c r="J11" i="1" s="1"/>
  <c r="K11" i="1" s="1"/>
  <c r="L11" i="1" s="1"/>
  <c r="I9" i="1"/>
  <c r="J9" i="1" s="1"/>
  <c r="K9" i="1" s="1"/>
  <c r="L9" i="1" s="1"/>
  <c r="B23" i="1"/>
  <c r="G8" i="1" l="1"/>
  <c r="G7" i="1"/>
  <c r="B19" i="1" l="1"/>
</calcChain>
</file>

<file path=xl/sharedStrings.xml><?xml version="1.0" encoding="utf-8"?>
<sst xmlns="http://schemas.openxmlformats.org/spreadsheetml/2006/main" count="34" uniqueCount="28">
  <si>
    <t>Board number</t>
  </si>
  <si>
    <t>Dimension (mm)</t>
  </si>
  <si>
    <t>5x5</t>
  </si>
  <si>
    <t>7x7</t>
  </si>
  <si>
    <t>Gy/s</t>
  </si>
  <si>
    <t>p/cm2/s</t>
  </si>
  <si>
    <t>Si thickness (um)</t>
  </si>
  <si>
    <t>Start [h:m:s]</t>
  </si>
  <si>
    <t>Data</t>
  </si>
  <si>
    <t>End (h:m:s)</t>
  </si>
  <si>
    <t>Time (h:m:s)</t>
  </si>
  <si>
    <t>Time (s)</t>
  </si>
  <si>
    <t xml:space="preserve">Fluence rate </t>
  </si>
  <si>
    <t>Fluence 45deg (p/cm2)</t>
  </si>
  <si>
    <t>Fluence rate</t>
  </si>
  <si>
    <t>Samples 1-5</t>
  </si>
  <si>
    <t>Sample 6</t>
  </si>
  <si>
    <t xml:space="preserve">Coeff  Fluence/Dose (60 MeV) = </t>
  </si>
  <si>
    <t>p/cm2/Gy</t>
  </si>
  <si>
    <t>Fluence   90 deg  (p/cm2)</t>
  </si>
  <si>
    <t>Dose  rate   Dr(50 nA) (calibration GafChromic)</t>
  </si>
  <si>
    <t>Dose rate Dr(50 nA) (calibration alanine)</t>
  </si>
  <si>
    <t>Dose [Gy] = t *Dr*M</t>
  </si>
  <si>
    <t>Monitor   correction [M]</t>
  </si>
  <si>
    <t>Irradiation at the AIC-144 cyclotron, 60 MeV protons</t>
  </si>
  <si>
    <t>EURO LABS IFJAIC-2025-13</t>
  </si>
  <si>
    <t>IFJ PAN Kraków Poland</t>
  </si>
  <si>
    <t xml:space="preserve">Samples were irradiated on the isotope line, 45 deg  against the beam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</si>
</sst>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1" fontId="4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1" fontId="0" fillId="0" borderId="0" xfId="0" applyNumberFormat="1"/>
    <xf numFmtId="0" fontId="5" fillId="0" borderId="1" xfId="0" applyFont="1" applyFill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5" fillId="0" borderId="0" xfId="0" applyFont="1" applyFill="1"/>
    <xf numFmtId="14" fontId="5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Border="1"/>
    <xf numFmtId="11" fontId="4" fillId="0" borderId="1" xfId="0" applyNumberFormat="1" applyFont="1" applyBorder="1" applyAlignment="1">
      <alignment horizontal="center"/>
    </xf>
    <xf numFmtId="21" fontId="0" fillId="0" borderId="1" xfId="0" applyNumberFormat="1" applyFill="1" applyBorder="1" applyAlignment="1"/>
    <xf numFmtId="21" fontId="0" fillId="0" borderId="1" xfId="0" applyNumberFormat="1" applyBorder="1" applyAlignment="1"/>
    <xf numFmtId="21" fontId="5" fillId="0" borderId="1" xfId="0" applyNumberFormat="1" applyFont="1" applyFill="1" applyBorder="1" applyAlignment="1"/>
    <xf numFmtId="11" fontId="0" fillId="0" borderId="1" xfId="0" applyNumberFormat="1" applyBorder="1"/>
    <xf numFmtId="11" fontId="0" fillId="0" borderId="1" xfId="0" applyNumberFormat="1" applyFill="1" applyBorder="1" applyAlignment="1"/>
    <xf numFmtId="11" fontId="0" fillId="0" borderId="1" xfId="0" applyNumberFormat="1" applyBorder="1" applyAlignment="1"/>
    <xf numFmtId="0" fontId="0" fillId="0" borderId="0" xfId="0" applyAlignment="1"/>
    <xf numFmtId="11" fontId="0" fillId="0" borderId="0" xfId="0" applyNumberFormat="1" applyAlignment="1"/>
    <xf numFmtId="21" fontId="2" fillId="0" borderId="1" xfId="0" applyNumberFormat="1" applyFont="1" applyFill="1" applyBorder="1" applyAlignment="1">
      <alignment horizontal="center"/>
    </xf>
    <xf numFmtId="11" fontId="2" fillId="0" borderId="1" xfId="0" applyNumberFormat="1" applyFont="1" applyFill="1" applyBorder="1" applyAlignment="1">
      <alignment horizontal="center"/>
    </xf>
    <xf numFmtId="11" fontId="2" fillId="0" borderId="1" xfId="0" applyNumberFormat="1" applyFont="1" applyFill="1" applyBorder="1"/>
    <xf numFmtId="11" fontId="6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EFC7-AEF4-4241-9F13-45EB28F60B82}">
  <dimension ref="A1:L25"/>
  <sheetViews>
    <sheetView tabSelected="1" topLeftCell="A4" zoomScale="90" zoomScaleNormal="90" workbookViewId="0">
      <selection activeCell="J19" sqref="J19"/>
    </sheetView>
  </sheetViews>
  <sheetFormatPr defaultRowHeight="14.5" x14ac:dyDescent="0.35"/>
  <cols>
    <col min="1" max="1" width="37.90625" style="2" customWidth="1"/>
    <col min="2" max="2" width="10.26953125" style="2" customWidth="1"/>
    <col min="3" max="3" width="12.90625" style="2" customWidth="1"/>
    <col min="4" max="4" width="11.81640625" style="2" customWidth="1"/>
    <col min="5" max="5" width="11.7265625" style="2" customWidth="1"/>
    <col min="6" max="6" width="11.08984375" customWidth="1"/>
    <col min="7" max="7" width="12.26953125" style="9" customWidth="1"/>
    <col min="8" max="8" width="12.54296875" style="9" customWidth="1"/>
    <col min="9" max="9" width="11" style="9" customWidth="1"/>
    <col min="10" max="10" width="11.36328125" style="9" customWidth="1"/>
    <col min="11" max="11" width="10.08984375" customWidth="1"/>
    <col min="12" max="12" width="15.36328125" style="35" customWidth="1"/>
  </cols>
  <sheetData>
    <row r="1" spans="1:12" ht="15.5" x14ac:dyDescent="0.35">
      <c r="A1" s="41" t="s">
        <v>24</v>
      </c>
    </row>
    <row r="2" spans="1:12" ht="15.5" x14ac:dyDescent="0.35">
      <c r="A2" s="41" t="s">
        <v>26</v>
      </c>
    </row>
    <row r="3" spans="1:12" ht="15.5" x14ac:dyDescent="0.35">
      <c r="A3" s="41" t="s">
        <v>25</v>
      </c>
    </row>
    <row r="4" spans="1:12" ht="15.5" x14ac:dyDescent="0.35">
      <c r="A4" s="41"/>
    </row>
    <row r="6" spans="1:12" s="4" customFormat="1" ht="43.5" x14ac:dyDescent="0.35">
      <c r="A6" s="5" t="s">
        <v>0</v>
      </c>
      <c r="B6" s="5" t="s">
        <v>1</v>
      </c>
      <c r="C6" s="5" t="s">
        <v>6</v>
      </c>
      <c r="D6" s="11" t="s">
        <v>8</v>
      </c>
      <c r="E6" s="8" t="s">
        <v>7</v>
      </c>
      <c r="F6" s="8" t="s">
        <v>9</v>
      </c>
      <c r="G6" s="12" t="s">
        <v>10</v>
      </c>
      <c r="H6" s="12" t="s">
        <v>11</v>
      </c>
      <c r="I6" s="12" t="s">
        <v>23</v>
      </c>
      <c r="J6" s="12" t="s">
        <v>22</v>
      </c>
      <c r="K6" s="12" t="s">
        <v>19</v>
      </c>
      <c r="L6" s="13" t="s">
        <v>13</v>
      </c>
    </row>
    <row r="7" spans="1:12" s="19" customFormat="1" x14ac:dyDescent="0.35">
      <c r="A7" s="16">
        <v>1</v>
      </c>
      <c r="B7" s="17" t="s">
        <v>3</v>
      </c>
      <c r="C7" s="16">
        <v>300</v>
      </c>
      <c r="D7" s="18">
        <v>46000</v>
      </c>
      <c r="E7" s="29">
        <v>0.50552083333333331</v>
      </c>
      <c r="F7" s="29">
        <v>0.52574074074074073</v>
      </c>
      <c r="G7" s="37">
        <f>F7-E7</f>
        <v>2.0219907407407423E-2</v>
      </c>
      <c r="H7" s="38">
        <f>60*29+7</f>
        <v>1747</v>
      </c>
      <c r="I7" s="38">
        <v>1</v>
      </c>
      <c r="J7" s="38">
        <f>H7*$B$18*I7</f>
        <v>103614.57</v>
      </c>
      <c r="K7" s="39">
        <f>J7*$B$15</f>
        <v>59267534040000.008</v>
      </c>
      <c r="L7" s="33">
        <f>K7/SQRT(2)</f>
        <v>41908475223888.539</v>
      </c>
    </row>
    <row r="8" spans="1:12" s="19" customFormat="1" x14ac:dyDescent="0.35">
      <c r="A8" s="20">
        <v>2</v>
      </c>
      <c r="B8" s="21" t="s">
        <v>3</v>
      </c>
      <c r="C8" s="20">
        <v>300</v>
      </c>
      <c r="D8" s="18">
        <v>46000</v>
      </c>
      <c r="E8" s="29">
        <v>0.53277777777777779</v>
      </c>
      <c r="F8" s="29">
        <v>0.60829861111111116</v>
      </c>
      <c r="G8" s="37">
        <f>F8-E8</f>
        <v>7.552083333333337E-2</v>
      </c>
      <c r="H8" s="38">
        <f>3600*1+60*48+45</f>
        <v>6525</v>
      </c>
      <c r="I8" s="38">
        <f>3.75805143190268 *H7/H8</f>
        <v>1.0061786745645949</v>
      </c>
      <c r="J8" s="38">
        <f>H8*$B$18*I8</f>
        <v>389388.88315448043</v>
      </c>
      <c r="K8" s="39">
        <f t="shared" ref="K8:K12" si="0">J8*$B$15</f>
        <v>222730441164362.81</v>
      </c>
      <c r="L8" s="33">
        <f t="shared" ref="L8:L12" si="1">K8/SQRT(2)</f>
        <v>157494205323992.28</v>
      </c>
    </row>
    <row r="9" spans="1:12" s="19" customFormat="1" x14ac:dyDescent="0.35">
      <c r="A9" s="20">
        <v>3</v>
      </c>
      <c r="B9" s="21" t="s">
        <v>2</v>
      </c>
      <c r="C9" s="20">
        <v>775</v>
      </c>
      <c r="D9" s="18">
        <v>46001</v>
      </c>
      <c r="E9" s="30">
        <v>0.29138888888888886</v>
      </c>
      <c r="F9" s="30">
        <v>0.44214120370370374</v>
      </c>
      <c r="G9" s="37">
        <f t="shared" ref="G9:G12" si="2">F9-E9</f>
        <v>0.15075231481481488</v>
      </c>
      <c r="H9" s="38">
        <f>3600*3+37*60+5</f>
        <v>13025</v>
      </c>
      <c r="I9" s="38">
        <f>7.81737850430465*H7/H9</f>
        <v>1.0485190208844701</v>
      </c>
      <c r="J9" s="38">
        <f>H9*$B$18*I9</f>
        <v>809994.31225076946</v>
      </c>
      <c r="K9" s="39">
        <f t="shared" si="0"/>
        <v>463316746607440.13</v>
      </c>
      <c r="L9" s="33">
        <f t="shared" si="1"/>
        <v>327614413363410.25</v>
      </c>
    </row>
    <row r="10" spans="1:12" s="19" customFormat="1" x14ac:dyDescent="0.35">
      <c r="A10" s="20">
        <v>4</v>
      </c>
      <c r="B10" s="21" t="s">
        <v>2</v>
      </c>
      <c r="C10" s="20">
        <v>775</v>
      </c>
      <c r="D10" s="18">
        <v>46000</v>
      </c>
      <c r="E10" s="30">
        <v>0.62297453703703709</v>
      </c>
      <c r="F10" s="30">
        <v>0.91517361111111117</v>
      </c>
      <c r="G10" s="37">
        <f t="shared" si="2"/>
        <v>0.29219907407407408</v>
      </c>
      <c r="H10" s="38">
        <f>7*3600+60*0+46</f>
        <v>25246</v>
      </c>
      <c r="I10" s="38">
        <f>14.8889237986785*H7/H10</f>
        <v>1.0302998445809768</v>
      </c>
      <c r="J10" s="38">
        <f>H10*$B$18*I10</f>
        <v>1542709.4371628393</v>
      </c>
      <c r="K10" s="39">
        <f t="shared" si="0"/>
        <v>882429798057144.13</v>
      </c>
      <c r="L10" s="33">
        <f t="shared" si="1"/>
        <v>623972094127282.25</v>
      </c>
    </row>
    <row r="11" spans="1:12" s="19" customFormat="1" x14ac:dyDescent="0.35">
      <c r="A11" s="20">
        <v>5</v>
      </c>
      <c r="B11" s="21" t="s">
        <v>2</v>
      </c>
      <c r="C11" s="20">
        <v>775</v>
      </c>
      <c r="D11" s="18">
        <v>46001</v>
      </c>
      <c r="E11" s="30">
        <v>0.45802083333333332</v>
      </c>
      <c r="F11" s="30">
        <v>0.91475694444444444</v>
      </c>
      <c r="G11" s="37">
        <f t="shared" si="2"/>
        <v>0.45673611111111112</v>
      </c>
      <c r="H11" s="38">
        <f>3600*10+60*57+42</f>
        <v>39462</v>
      </c>
      <c r="I11" s="38">
        <f>25.7999484013929*H7/H11</f>
        <v>1.1421750001833002</v>
      </c>
      <c r="J11" s="38">
        <f>H11*$B$18*I11</f>
        <v>2673250.5596325127</v>
      </c>
      <c r="K11" s="39">
        <f t="shared" si="0"/>
        <v>1529099320109797.3</v>
      </c>
      <c r="L11" s="33">
        <f t="shared" si="1"/>
        <v>1081236498357376.9</v>
      </c>
    </row>
    <row r="12" spans="1:12" s="22" customFormat="1" x14ac:dyDescent="0.35">
      <c r="A12" s="16">
        <v>6</v>
      </c>
      <c r="B12" s="17" t="s">
        <v>2</v>
      </c>
      <c r="C12" s="16">
        <v>775</v>
      </c>
      <c r="D12" s="23">
        <v>46010</v>
      </c>
      <c r="E12" s="31">
        <v>0.47125</v>
      </c>
      <c r="F12" s="31">
        <v>0.73533564814814811</v>
      </c>
      <c r="G12" s="37">
        <f t="shared" si="2"/>
        <v>0.26408564814814811</v>
      </c>
      <c r="H12" s="40">
        <f>3600*6+60*20+17</f>
        <v>22817</v>
      </c>
      <c r="I12" s="40">
        <v>1</v>
      </c>
      <c r="J12" s="38">
        <f>H12*B22*I12</f>
        <v>1398682.0999999999</v>
      </c>
      <c r="K12" s="39">
        <f t="shared" si="0"/>
        <v>800046161199999.88</v>
      </c>
      <c r="L12" s="33">
        <f t="shared" si="1"/>
        <v>565718065846785.63</v>
      </c>
    </row>
    <row r="13" spans="1:12" x14ac:dyDescent="0.35">
      <c r="A13" s="6"/>
      <c r="B13" s="6"/>
      <c r="C13" s="6"/>
      <c r="D13" s="7"/>
      <c r="E13" s="7"/>
      <c r="F13" s="7"/>
      <c r="G13" s="14"/>
      <c r="H13" s="28"/>
      <c r="I13" s="28"/>
      <c r="J13" s="28"/>
      <c r="K13" s="32"/>
      <c r="L13" s="34"/>
    </row>
    <row r="14" spans="1:12" x14ac:dyDescent="0.35">
      <c r="A14" s="24"/>
      <c r="B14" s="24"/>
      <c r="C14" s="24"/>
      <c r="D14" s="25"/>
      <c r="E14" s="25"/>
      <c r="F14" s="25"/>
      <c r="G14" s="26"/>
      <c r="H14" s="26"/>
      <c r="I14" s="26"/>
      <c r="J14" s="26"/>
      <c r="K14" s="27"/>
    </row>
    <row r="15" spans="1:12" x14ac:dyDescent="0.35">
      <c r="A15" s="10" t="s">
        <v>17</v>
      </c>
      <c r="B15" s="42">
        <v>572000000</v>
      </c>
      <c r="C15" s="2" t="s">
        <v>18</v>
      </c>
    </row>
    <row r="16" spans="1:12" x14ac:dyDescent="0.35">
      <c r="A16" s="10"/>
      <c r="B16" s="3"/>
    </row>
    <row r="17" spans="1:12" x14ac:dyDescent="0.35">
      <c r="A17" s="10" t="s">
        <v>15</v>
      </c>
    </row>
    <row r="18" spans="1:12" x14ac:dyDescent="0.35">
      <c r="A18" s="10" t="s">
        <v>20</v>
      </c>
      <c r="B18" s="2">
        <v>59.31</v>
      </c>
      <c r="C18" s="2" t="s">
        <v>4</v>
      </c>
      <c r="K18" s="15"/>
      <c r="L18" s="36"/>
    </row>
    <row r="19" spans="1:12" x14ac:dyDescent="0.35">
      <c r="A19" s="10" t="s">
        <v>12</v>
      </c>
      <c r="B19" s="1">
        <f>B18*B15</f>
        <v>33925320000</v>
      </c>
      <c r="C19" s="2" t="s">
        <v>5</v>
      </c>
    </row>
    <row r="20" spans="1:12" x14ac:dyDescent="0.35">
      <c r="A20" s="10"/>
      <c r="B20" s="1"/>
    </row>
    <row r="21" spans="1:12" x14ac:dyDescent="0.35">
      <c r="A21" s="10" t="s">
        <v>16</v>
      </c>
    </row>
    <row r="22" spans="1:12" x14ac:dyDescent="0.35">
      <c r="A22" s="10" t="s">
        <v>21</v>
      </c>
      <c r="B22" s="2">
        <v>61.3</v>
      </c>
      <c r="C22" s="2" t="s">
        <v>4</v>
      </c>
      <c r="F22" s="15"/>
    </row>
    <row r="23" spans="1:12" x14ac:dyDescent="0.35">
      <c r="A23" s="10" t="s">
        <v>14</v>
      </c>
      <c r="B23" s="1">
        <f>B22*B15</f>
        <v>35063600000</v>
      </c>
      <c r="C23" s="2" t="s">
        <v>5</v>
      </c>
    </row>
    <row r="25" spans="1:12" x14ac:dyDescent="0.35">
      <c r="A25" s="10" t="s">
        <v>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</dc:creator>
  <cp:lastModifiedBy>Bojan</cp:lastModifiedBy>
  <dcterms:created xsi:type="dcterms:W3CDTF">2025-11-25T12:37:15Z</dcterms:created>
  <dcterms:modified xsi:type="dcterms:W3CDTF">2026-05-08T07:12:51Z</dcterms:modified>
</cp:coreProperties>
</file>